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vi\Downloads\"/>
    </mc:Choice>
  </mc:AlternateContent>
  <xr:revisionPtr revIDLastSave="0" documentId="8_{5B21B72E-2CC5-4A50-95D7-75FDCEE9923D}" xr6:coauthVersionLast="47" xr6:coauthVersionMax="47" xr10:uidLastSave="{00000000-0000-0000-0000-000000000000}"/>
  <bookViews>
    <workbookView xWindow="4200" yWindow="2745" windowWidth="21600" windowHeight="11385" xr2:uid="{C29506D3-A228-43BA-B39B-82DAE09944B3}"/>
  </bookViews>
  <sheets>
    <sheet name="2022" sheetId="1" r:id="rId1"/>
  </sheets>
  <definedNames>
    <definedName name="ROR">'2022'!#REF!</definedName>
    <definedName name="TaxRate">'2022'!#REF!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1" l="1"/>
  <c r="E34" i="1"/>
  <c r="C30" i="1"/>
  <c r="G24" i="1"/>
  <c r="F24" i="1"/>
  <c r="E24" i="1"/>
  <c r="D24" i="1"/>
  <c r="D32" i="1" s="1"/>
  <c r="D33" i="1" s="1"/>
  <c r="C24" i="1"/>
  <c r="G10" i="1"/>
  <c r="C10" i="1"/>
  <c r="D34" i="1" l="1"/>
  <c r="C32" i="1"/>
  <c r="C33" i="1" s="1"/>
  <c r="C34" i="1" s="1"/>
</calcChain>
</file>

<file path=xl/sharedStrings.xml><?xml version="1.0" encoding="utf-8"?>
<sst xmlns="http://schemas.openxmlformats.org/spreadsheetml/2006/main" count="52" uniqueCount="45">
  <si>
    <t>Create Website Budget in this worksheet. Helpful instructions on how to use this worksheet are in cells in this column. Arrow down to get started.</t>
  </si>
  <si>
    <t>Enter Company Name in cell at right.</t>
  </si>
  <si>
    <t>Saddlehorn Ranch HOA</t>
  </si>
  <si>
    <t>Title of this worksheet is in cell at right.</t>
  </si>
  <si>
    <t>Enter Date in cell at right.</t>
  </si>
  <si>
    <t>2022 Budget vs Actual 12/31/2022</t>
  </si>
  <si>
    <t>Enter details in Initial Invest table starting in cell at right. Next instruction is in cell A16.</t>
  </si>
  <si>
    <t xml:space="preserve"> Income/Expense</t>
  </si>
  <si>
    <t>Budget YEAR 2022</t>
  </si>
  <si>
    <t>2</t>
  </si>
  <si>
    <t>3</t>
  </si>
  <si>
    <t xml:space="preserve">Actual </t>
  </si>
  <si>
    <t>Income</t>
  </si>
  <si>
    <t>Subdivision Dues (250/lot) Architectural Fees</t>
  </si>
  <si>
    <t>Interest and Past Due Charges</t>
  </si>
  <si>
    <t>Total Income</t>
  </si>
  <si>
    <t>Enter details in Benefits table starting in cell at right. Next instruction is in cell A24.</t>
  </si>
  <si>
    <t>Expenses</t>
  </si>
  <si>
    <t>YEAR 2022</t>
  </si>
  <si>
    <t>YEAR 2023</t>
  </si>
  <si>
    <t>Board Member waiver of dues 8x250</t>
  </si>
  <si>
    <t>Bookkeeping and tax return</t>
  </si>
  <si>
    <t>Insurance</t>
  </si>
  <si>
    <t xml:space="preserve">Bank fees and miscellaneous office </t>
  </si>
  <si>
    <t>Taxes</t>
  </si>
  <si>
    <t>Repairs and maintenance</t>
  </si>
  <si>
    <t xml:space="preserve">       Road maintenance and plowing</t>
  </si>
  <si>
    <t xml:space="preserve">       Weed Spraying</t>
  </si>
  <si>
    <t>Water</t>
  </si>
  <si>
    <t>Trail Budget</t>
  </si>
  <si>
    <t>Total Expenses</t>
  </si>
  <si>
    <t>Enter details in Costs table starting in cell at right. Values are auto calculated in cells containing formulae. Next instruction is in cell A32.</t>
  </si>
  <si>
    <t>Assets</t>
  </si>
  <si>
    <t xml:space="preserve">$2,022.00 </t>
  </si>
  <si>
    <t>Bank Accounts</t>
  </si>
  <si>
    <t>Account Receivables</t>
  </si>
  <si>
    <t>Expected 2022 Revenue</t>
  </si>
  <si>
    <t xml:space="preserve">  Assets</t>
  </si>
  <si>
    <t>Reserve (expenses x 150%-minimum)</t>
  </si>
  <si>
    <t>2022 Expenses</t>
  </si>
  <si>
    <t>Total Expenses and Reserve</t>
  </si>
  <si>
    <t>Remaining Assets</t>
  </si>
  <si>
    <r>
      <t xml:space="preserve"> CD Balances  </t>
    </r>
    <r>
      <rPr>
        <sz val="11"/>
        <color rgb="FF1C3667"/>
        <rFont val="Arial"/>
        <family val="2"/>
      </rPr>
      <t>11 MONTH CD, </t>
    </r>
    <r>
      <rPr>
        <sz val="11"/>
        <color theme="1"/>
        <rFont val="Arial"/>
        <family val="2"/>
      </rPr>
      <t> </t>
    </r>
    <r>
      <rPr>
        <b/>
        <sz val="11"/>
        <color theme="1"/>
        <rFont val="Arial"/>
        <family val="2"/>
      </rPr>
      <t>$10,016.35</t>
    </r>
    <r>
      <rPr>
        <sz val="11"/>
        <color theme="1"/>
        <rFont val="Arial"/>
        <family val="2"/>
      </rPr>
      <t xml:space="preserve">    </t>
    </r>
    <r>
      <rPr>
        <sz val="11"/>
        <color rgb="FF1C3667"/>
        <rFont val="Arial"/>
        <family val="2"/>
      </rPr>
      <t>180 DAY CD, </t>
    </r>
    <r>
      <rPr>
        <b/>
        <sz val="11"/>
        <color theme="1"/>
        <rFont val="Arial"/>
        <family val="2"/>
      </rPr>
      <t> $4,104.66</t>
    </r>
    <r>
      <rPr>
        <sz val="11"/>
        <color theme="1"/>
        <rFont val="Arial"/>
        <family val="2"/>
      </rPr>
      <t xml:space="preserve">   </t>
    </r>
    <r>
      <rPr>
        <sz val="11"/>
        <color rgb="FF1C3667"/>
        <rFont val="Arial"/>
        <family val="2"/>
      </rPr>
      <t>180 DAY CD, </t>
    </r>
    <r>
      <rPr>
        <sz val="11"/>
        <color theme="1"/>
        <rFont val="Arial"/>
        <family val="2"/>
      </rPr>
      <t> </t>
    </r>
    <r>
      <rPr>
        <b/>
        <sz val="11"/>
        <color theme="1"/>
        <rFont val="Arial"/>
        <family val="2"/>
      </rPr>
      <t>$20,034.52</t>
    </r>
    <r>
      <rPr>
        <sz val="11"/>
        <color theme="1"/>
        <rFont val="Arial"/>
        <family val="2"/>
      </rPr>
      <t xml:space="preserve">   </t>
    </r>
    <r>
      <rPr>
        <sz val="11"/>
        <color rgb="FF1C3667"/>
        <rFont val="Arial"/>
        <family val="2"/>
      </rPr>
      <t>24 MONTH CD, </t>
    </r>
    <r>
      <rPr>
        <sz val="11"/>
        <color theme="1"/>
        <rFont val="Arial"/>
        <family val="2"/>
      </rPr>
      <t> </t>
    </r>
    <r>
      <rPr>
        <b/>
        <sz val="11"/>
        <color theme="1"/>
        <rFont val="Arial"/>
        <family val="2"/>
      </rPr>
      <t xml:space="preserve">$10,020.01 </t>
    </r>
    <r>
      <rPr>
        <sz val="11"/>
        <color theme="1"/>
        <rFont val="Arial"/>
        <family val="2"/>
      </rPr>
      <t xml:space="preserve"> </t>
    </r>
  </si>
  <si>
    <r>
      <t xml:space="preserve"> </t>
    </r>
    <r>
      <rPr>
        <sz val="11"/>
        <color rgb="FF1C3667"/>
        <rFont val="Arial"/>
        <family val="2"/>
      </rPr>
      <t>BUSINESS SAVINGS, </t>
    </r>
    <r>
      <rPr>
        <sz val="11"/>
        <color theme="1"/>
        <rFont val="Arial"/>
        <family val="2"/>
      </rPr>
      <t> </t>
    </r>
    <r>
      <rPr>
        <b/>
        <sz val="11"/>
        <color rgb="FF1C3667"/>
        <rFont val="Arial"/>
        <family val="2"/>
      </rPr>
      <t>$28017.62</t>
    </r>
  </si>
  <si>
    <r>
      <t xml:space="preserve"> BUSINESS Checking,  </t>
    </r>
    <r>
      <rPr>
        <b/>
        <sz val="11"/>
        <color rgb="FF555555"/>
        <rFont val="Arial"/>
        <family val="2"/>
      </rPr>
      <t>$5813.30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</si>
</sst>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5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color theme="0"/>
      <name val="Calibri"/>
      <family val="2"/>
      <scheme val="minor"/>
    </font>
    <font>
      <sz val="16"/>
      <color theme="3"/>
      <name val="Calibri Light"/>
      <family val="2"/>
      <scheme val="major"/>
    </font>
    <font>
      <sz val="11"/>
      <color theme="3"/>
      <name val="Calibri Light"/>
      <family val="2"/>
      <scheme val="major"/>
    </font>
    <font>
      <b/>
      <sz val="16"/>
      <color theme="3"/>
      <name val="Arial"/>
      <family val="2"/>
    </font>
    <font>
      <sz val="11"/>
      <color theme="3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404040"/>
      <name val="Arial"/>
      <family val="2"/>
    </font>
    <font>
      <b/>
      <sz val="11"/>
      <color theme="1"/>
      <name val="Arial"/>
      <family val="2"/>
    </font>
    <font>
      <sz val="11"/>
      <color rgb="FF1C3667"/>
      <name val="Arial"/>
      <family val="2"/>
    </font>
    <font>
      <b/>
      <sz val="11"/>
      <color rgb="FF1C3667"/>
      <name val="Arial"/>
      <family val="2"/>
    </font>
    <font>
      <sz val="11"/>
      <color rgb="FF555555"/>
      <name val="Arial"/>
      <family val="2"/>
    </font>
    <font>
      <b/>
      <sz val="11"/>
      <color rgb="FF555555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medium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indexed="64"/>
      </left>
      <right style="thin">
        <color theme="1" tint="0.34998626667073579"/>
      </right>
      <top/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1" applyNumberFormat="0" applyFill="0" applyProtection="0">
      <alignment horizontal="left" vertical="center"/>
    </xf>
    <xf numFmtId="0" fontId="3" fillId="0" borderId="2" applyNumberFormat="0" applyFill="0" applyProtection="0">
      <alignment horizontal="left" vertical="center"/>
    </xf>
    <xf numFmtId="0" fontId="4" fillId="0" borderId="3" applyNumberFormat="0" applyFill="0" applyProtection="0">
      <alignment horizontal="left" vertical="center"/>
    </xf>
  </cellStyleXfs>
  <cellXfs count="52">
    <xf numFmtId="0" fontId="0" fillId="0" borderId="0" xfId="0"/>
    <xf numFmtId="0" fontId="2" fillId="0" borderId="0" xfId="0" applyFont="1"/>
    <xf numFmtId="0" fontId="1" fillId="0" borderId="1" xfId="1">
      <alignment horizontal="left" vertical="center"/>
    </xf>
    <xf numFmtId="0" fontId="3" fillId="0" borderId="2" xfId="2">
      <alignment horizontal="left" vertical="center"/>
    </xf>
    <xf numFmtId="0" fontId="5" fillId="0" borderId="3" xfId="3" applyFont="1">
      <alignment horizontal="left" vertical="center"/>
    </xf>
    <xf numFmtId="0" fontId="6" fillId="0" borderId="3" xfId="3" applyFont="1">
      <alignment horizontal="left" vertical="center"/>
    </xf>
    <xf numFmtId="0" fontId="7" fillId="0" borderId="0" xfId="0" applyFont="1"/>
    <xf numFmtId="0" fontId="7" fillId="2" borderId="4" xfId="0" applyFont="1" applyFill="1" applyBorder="1"/>
    <xf numFmtId="8" fontId="7" fillId="2" borderId="5" xfId="0" applyNumberFormat="1" applyFont="1" applyFill="1" applyBorder="1"/>
    <xf numFmtId="8" fontId="7" fillId="2" borderId="6" xfId="0" applyNumberFormat="1" applyFont="1" applyFill="1" applyBorder="1"/>
    <xf numFmtId="8" fontId="8" fillId="2" borderId="0" xfId="0" applyNumberFormat="1" applyFont="1" applyFill="1"/>
    <xf numFmtId="0" fontId="7" fillId="0" borderId="7" xfId="0" applyFont="1" applyBorder="1" applyAlignment="1">
      <alignment wrapText="1"/>
    </xf>
    <xf numFmtId="8" fontId="7" fillId="0" borderId="0" xfId="0" applyNumberFormat="1" applyFont="1"/>
    <xf numFmtId="8" fontId="7" fillId="3" borderId="8" xfId="0" applyNumberFormat="1" applyFont="1" applyFill="1" applyBorder="1"/>
    <xf numFmtId="8" fontId="7" fillId="3" borderId="9" xfId="0" applyNumberFormat="1" applyFont="1" applyFill="1" applyBorder="1"/>
    <xf numFmtId="8" fontId="7" fillId="4" borderId="6" xfId="0" applyNumberFormat="1" applyFont="1" applyFill="1" applyBorder="1"/>
    <xf numFmtId="8" fontId="7" fillId="0" borderId="10" xfId="0" applyNumberFormat="1" applyFont="1" applyBorder="1"/>
    <xf numFmtId="0" fontId="7" fillId="0" borderId="10" xfId="0" applyFont="1" applyBorder="1"/>
    <xf numFmtId="0" fontId="9" fillId="0" borderId="11" xfId="0" applyFont="1" applyBorder="1"/>
    <xf numFmtId="0" fontId="7" fillId="0" borderId="7" xfId="0" applyFont="1" applyBorder="1"/>
    <xf numFmtId="8" fontId="10" fillId="0" borderId="10" xfId="0" applyNumberFormat="1" applyFont="1" applyBorder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2" borderId="7" xfId="0" applyFont="1" applyFill="1" applyBorder="1"/>
    <xf numFmtId="8" fontId="7" fillId="2" borderId="0" xfId="0" applyNumberFormat="1" applyFont="1" applyFill="1"/>
    <xf numFmtId="8" fontId="7" fillId="2" borderId="10" xfId="0" applyNumberFormat="1" applyFont="1" applyFill="1" applyBorder="1"/>
    <xf numFmtId="8" fontId="8" fillId="2" borderId="10" xfId="0" applyNumberFormat="1" applyFont="1" applyFill="1" applyBorder="1"/>
    <xf numFmtId="8" fontId="7" fillId="4" borderId="10" xfId="0" applyNumberFormat="1" applyFont="1" applyFill="1" applyBorder="1"/>
    <xf numFmtId="0" fontId="7" fillId="0" borderId="12" xfId="0" applyFont="1" applyBorder="1" applyAlignment="1">
      <alignment wrapText="1"/>
    </xf>
    <xf numFmtId="8" fontId="7" fillId="0" borderId="13" xfId="0" applyNumberFormat="1" applyFont="1" applyBorder="1"/>
    <xf numFmtId="0" fontId="7" fillId="5" borderId="12" xfId="0" applyFont="1" applyFill="1" applyBorder="1" applyAlignment="1">
      <alignment wrapText="1"/>
    </xf>
    <xf numFmtId="8" fontId="7" fillId="5" borderId="13" xfId="0" applyNumberFormat="1" applyFont="1" applyFill="1" applyBorder="1"/>
    <xf numFmtId="8" fontId="7" fillId="5" borderId="0" xfId="0" applyNumberFormat="1" applyFont="1" applyFill="1"/>
    <xf numFmtId="8" fontId="7" fillId="5" borderId="10" xfId="0" applyNumberFormat="1" applyFont="1" applyFill="1" applyBorder="1"/>
    <xf numFmtId="8" fontId="7" fillId="4" borderId="8" xfId="0" applyNumberFormat="1" applyFont="1" applyFill="1" applyBorder="1"/>
    <xf numFmtId="8" fontId="7" fillId="4" borderId="14" xfId="0" applyNumberFormat="1" applyFont="1" applyFill="1" applyBorder="1"/>
    <xf numFmtId="8" fontId="7" fillId="6" borderId="8" xfId="0" applyNumberFormat="1" applyFont="1" applyFill="1" applyBorder="1"/>
    <xf numFmtId="8" fontId="7" fillId="6" borderId="14" xfId="0" applyNumberFormat="1" applyFont="1" applyFill="1" applyBorder="1"/>
    <xf numFmtId="0" fontId="10" fillId="0" borderId="12" xfId="0" applyFont="1" applyBorder="1" applyAlignment="1">
      <alignment wrapText="1"/>
    </xf>
    <xf numFmtId="8" fontId="10" fillId="6" borderId="8" xfId="0" applyNumberFormat="1" applyFont="1" applyFill="1" applyBorder="1"/>
    <xf numFmtId="8" fontId="10" fillId="6" borderId="14" xfId="0" applyNumberFormat="1" applyFont="1" applyFill="1" applyBorder="1"/>
    <xf numFmtId="0" fontId="10" fillId="0" borderId="15" xfId="0" applyFont="1" applyBorder="1" applyAlignment="1">
      <alignment wrapText="1"/>
    </xf>
    <xf numFmtId="8" fontId="7" fillId="0" borderId="16" xfId="0" applyNumberFormat="1" applyFont="1" applyBorder="1"/>
    <xf numFmtId="0" fontId="7" fillId="0" borderId="17" xfId="0" applyFont="1" applyBorder="1"/>
    <xf numFmtId="0" fontId="7" fillId="0" borderId="18" xfId="0" applyFont="1" applyBorder="1"/>
    <xf numFmtId="8" fontId="7" fillId="0" borderId="18" xfId="0" applyNumberFormat="1" applyFont="1" applyBorder="1"/>
    <xf numFmtId="8" fontId="10" fillId="0" borderId="0" xfId="0" applyNumberFormat="1" applyFont="1"/>
    <xf numFmtId="0" fontId="13" fillId="0" borderId="17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0" xfId="0" applyFont="1"/>
  </cellXfs>
  <cellStyles count="4">
    <cellStyle name="Heading 1" xfId="1" builtinId="16"/>
    <cellStyle name="Heading 2" xfId="2" builtinId="17"/>
    <cellStyle name="Heading 3" xfId="3" builtinId="18"/>
    <cellStyle name="Normal" xfId="0" builtinId="0"/>
  </cellStyles>
  <dxfs count="33"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border diagonalUp="0" diagonalDown="0" outline="0">
        <left style="thin">
          <color theme="1" tint="0.34998626667073579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  <border diagonalUp="0" diagonalDown="0" outline="0">
        <left style="thin">
          <color theme="1" tint="0.34998626667073579"/>
        </left>
        <right style="thin">
          <color theme="1" tint="0.34998626667073579"/>
        </right>
        <top style="thin">
          <color theme="1" tint="0.34998626667073579"/>
        </top>
        <bottom style="thin">
          <color theme="1" tint="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right style="thin">
          <color theme="1" tint="0.34998626667073579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 patternType="solid">
          <fgColor indexed="64"/>
          <bgColor theme="5" tint="-0.499984740745262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  <border diagonalUp="0" diagonalDown="0" outline="0">
        <left/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border diagonalUp="0" diagonalDown="0" outline="0">
        <left style="thin">
          <color theme="1" tint="0.34998626667073579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 style="thin">
          <color theme="1" tint="0.3499862666707357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general" vertical="bottom" textRotation="0" wrapText="1" indent="0" justifyLastLine="0" shrinkToFit="0" readingOrder="0"/>
      <border diagonalUp="0" diagonalDown="0" outline="0">
        <right style="thin">
          <color theme="1" tint="0.34998626667073579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 outline="0">
        <left style="medium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 patternType="solid">
          <fgColor indexed="64"/>
          <bgColor theme="5" tint="-0.499984740745262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2" formatCode="&quot;$&quot;#,##0.00_);[Red]\(&quot;$&quot;#,##0.00\)"/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 outline="0">
        <left style="medium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 patternType="solid">
          <fgColor indexed="64"/>
          <bgColor theme="5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5EB5BB-AB61-4A92-AE48-828599A5A630}" name="InitialInvest" displayName="InitialInvest" ref="B6:C10" totalsRowCount="1" headerRowDxfId="32" dataDxfId="31" totalsRowDxfId="30">
  <autoFilter ref="B6:C9" xr:uid="{00000000-0009-0000-0100-000001000000}">
    <filterColumn colId="0" hiddenButton="1"/>
    <filterColumn colId="1" hiddenButton="1"/>
  </autoFilter>
  <tableColumns count="2">
    <tableColumn id="1" xr3:uid="{0C56BA99-3BE8-4456-8A46-B8A7F4C9D1AA}" name=" Income/Expense" totalsRowLabel="Total Income" dataDxfId="28" totalsRowDxfId="29"/>
    <tableColumn id="2" xr3:uid="{9DC9F0D6-3F29-4939-ABCF-F94D4D9EDB7F}" name="Budget YEAR 2022" totalsRowFunction="sum" dataDxfId="26" totalsRowDxfId="27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Initial Investment in Web Site items and Annual amoun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FC0075-EE22-4B26-B28A-B9489A94E299}" name="Benefits" displayName="Benefits" ref="B12:F24" totalsRowCount="1" headerRowDxfId="25" dataDxfId="24" totalsRowDxfId="23">
  <autoFilter ref="B12:F23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B6FAF49-28F7-4D1A-BAEF-65A0FDB343D9}" name="Expenses" totalsRowLabel="Total Expenses" dataDxfId="21" totalsRowDxfId="22"/>
    <tableColumn id="2" xr3:uid="{582CE094-EF98-4D91-9D57-2F20F75AB8D6}" name="YEAR 2022" totalsRowFunction="custom" dataDxfId="19" totalsRowDxfId="20">
      <totalsRowFormula>SUBTOTAL(109,Benefits[YEAR 2023])</totalsRowFormula>
    </tableColumn>
    <tableColumn id="3" xr3:uid="{609CF07C-A1CA-4E50-A8BC-ABB48848DADC}" name="YEAR 2023" totalsRowFunction="sum" dataDxfId="17" totalsRowDxfId="18"/>
    <tableColumn id="4" xr3:uid="{EEF6EA9C-9A47-446E-8EC4-98787D9A2846}" name="2" totalsRowFunction="sum" dataDxfId="15" totalsRowDxfId="16"/>
    <tableColumn id="5" xr3:uid="{C3A966BA-3274-4E28-BC65-417B6720E972}" name="3" totalsRowFunction="sum" dataDxfId="13" totalsRowDxfId="14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Benefits from Web Site items and Annual amounts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187EEC0-EC3B-4D8E-A0FC-0C7545C39739}" name="Costs5" displayName="Costs5" ref="B26:F34" totalsRowCount="1" headerRowDxfId="12" dataDxfId="11" totalsRowDxfId="10">
  <autoFilter ref="B26:F33" xr:uid="{C912FFBE-8E4B-4004-8488-55A6C5E19F8A}"/>
  <tableColumns count="5">
    <tableColumn id="1" xr3:uid="{CF552724-9073-454A-BC97-9221952587E9}" name="Assets" totalsRowLabel="Remaining Assets" dataDxfId="8" totalsRowDxfId="9"/>
    <tableColumn id="2" xr3:uid="{C1407952-3D92-4559-9210-4B134BED4895}" name="YEAR 2022" totalsRowFunction="custom" dataDxfId="6" totalsRowDxfId="7">
      <totalsRowFormula>C30-C33</totalsRowFormula>
    </tableColumn>
    <tableColumn id="3" xr3:uid="{AD74D844-1920-472E-AA67-AE883E0C4968}" name="$2,022.00 " totalsRowFunction="custom" dataDxfId="4" totalsRowDxfId="5">
      <totalsRowFormula>C30-D33</totalsRowFormula>
    </tableColumn>
    <tableColumn id="4" xr3:uid="{0DC5CB80-2C8A-4C83-B5B1-545DA01D1C86}" name="2" totalsRowFunction="sum" dataDxfId="2" totalsRowDxfId="3"/>
    <tableColumn id="5" xr3:uid="{EC86BBA3-9F6C-4907-8985-810E57E34582}" name="3" totalsRowFunction="sum" dataDxfId="0" totalsRowDxfId="1"/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Costs Excluding Initial Capital Investments and Annual amounts in this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F4794-C6C4-466A-A67E-C6993AFA9D8A}">
  <sheetPr>
    <tabColor theme="5"/>
    <pageSetUpPr autoPageBreaks="0" fitToPage="1"/>
  </sheetPr>
  <dimension ref="A1:I40"/>
  <sheetViews>
    <sheetView showGridLines="0" tabSelected="1" workbookViewId="0">
      <selection activeCell="G13" sqref="G13:G21"/>
    </sheetView>
  </sheetViews>
  <sheetFormatPr defaultRowHeight="15" x14ac:dyDescent="0.25"/>
  <cols>
    <col min="1" max="1" width="1.7109375" style="1" customWidth="1"/>
    <col min="2" max="2" width="51.140625" customWidth="1"/>
    <col min="3" max="3" width="20.5703125" customWidth="1"/>
    <col min="4" max="5" width="14.85546875" hidden="1" customWidth="1"/>
    <col min="6" max="6" width="2.85546875" hidden="1" customWidth="1"/>
    <col min="7" max="7" width="31.85546875" customWidth="1"/>
  </cols>
  <sheetData>
    <row r="1" spans="1:9" x14ac:dyDescent="0.25">
      <c r="A1" s="1" t="s">
        <v>0</v>
      </c>
    </row>
    <row r="2" spans="1:9" ht="24" thickBot="1" x14ac:dyDescent="0.3">
      <c r="A2" s="1" t="s">
        <v>1</v>
      </c>
      <c r="B2" s="2" t="s">
        <v>2</v>
      </c>
      <c r="C2" s="2"/>
      <c r="D2" s="2"/>
      <c r="E2" s="2"/>
      <c r="F2" s="2"/>
      <c r="G2" s="2"/>
    </row>
    <row r="3" spans="1:9" ht="22.5" thickTop="1" thickBot="1" x14ac:dyDescent="0.3">
      <c r="A3" s="1" t="s">
        <v>3</v>
      </c>
      <c r="B3" s="3"/>
      <c r="C3" s="3"/>
      <c r="D3" s="3"/>
      <c r="E3" s="3"/>
      <c r="F3" s="3"/>
      <c r="G3" s="3"/>
    </row>
    <row r="4" spans="1:9" ht="21.75" thickTop="1" thickBot="1" x14ac:dyDescent="0.3">
      <c r="A4" s="1" t="s">
        <v>4</v>
      </c>
      <c r="B4" s="4" t="s">
        <v>5</v>
      </c>
      <c r="C4" s="5"/>
      <c r="D4" s="5"/>
      <c r="E4" s="5"/>
      <c r="F4" s="5"/>
      <c r="G4" s="5"/>
      <c r="H4" s="6"/>
      <c r="I4" s="6"/>
    </row>
    <row r="5" spans="1:9" ht="15.75" thickBot="1" x14ac:dyDescent="0.3">
      <c r="B5" s="6"/>
      <c r="C5" s="6"/>
      <c r="D5" s="6"/>
      <c r="E5" s="6"/>
      <c r="F5" s="6"/>
      <c r="G5" s="6"/>
      <c r="H5" s="6"/>
      <c r="I5" s="6"/>
    </row>
    <row r="6" spans="1:9" ht="15.75" thickBot="1" x14ac:dyDescent="0.3">
      <c r="A6" s="1" t="s">
        <v>6</v>
      </c>
      <c r="B6" s="7" t="s">
        <v>7</v>
      </c>
      <c r="C6" s="8" t="s">
        <v>8</v>
      </c>
      <c r="D6" s="8"/>
      <c r="E6" s="8" t="s">
        <v>9</v>
      </c>
      <c r="F6" s="9" t="s">
        <v>10</v>
      </c>
      <c r="G6" s="10" t="s">
        <v>11</v>
      </c>
      <c r="H6" s="6"/>
      <c r="I6" s="6"/>
    </row>
    <row r="7" spans="1:9" x14ac:dyDescent="0.25">
      <c r="B7" s="11" t="s">
        <v>12</v>
      </c>
      <c r="C7" s="12"/>
      <c r="D7" s="13"/>
      <c r="E7" s="13"/>
      <c r="F7" s="14"/>
      <c r="G7" s="15"/>
      <c r="H7" s="6"/>
      <c r="I7" s="6"/>
    </row>
    <row r="8" spans="1:9" ht="15.75" thickBot="1" x14ac:dyDescent="0.3">
      <c r="B8" s="11" t="s">
        <v>13</v>
      </c>
      <c r="C8" s="12">
        <v>30750</v>
      </c>
      <c r="D8" s="13"/>
      <c r="E8" s="13"/>
      <c r="F8" s="14"/>
      <c r="G8" s="16">
        <v>30700</v>
      </c>
      <c r="H8" s="6"/>
      <c r="I8" s="6"/>
    </row>
    <row r="9" spans="1:9" ht="15.75" thickBot="1" x14ac:dyDescent="0.3">
      <c r="B9" s="11" t="s">
        <v>14</v>
      </c>
      <c r="C9" s="12"/>
      <c r="D9" s="13"/>
      <c r="E9" s="13"/>
      <c r="F9" s="17"/>
      <c r="G9" s="18">
        <v>874.19</v>
      </c>
      <c r="H9" s="6"/>
      <c r="I9" s="6"/>
    </row>
    <row r="10" spans="1:9" x14ac:dyDescent="0.25">
      <c r="B10" s="19" t="s">
        <v>15</v>
      </c>
      <c r="C10" s="12">
        <f>SUBTOTAL(109,InitialInvest[Budget YEAR 2022])</f>
        <v>30750</v>
      </c>
      <c r="D10" s="13"/>
      <c r="E10" s="13"/>
      <c r="F10" s="14"/>
      <c r="G10" s="20">
        <f>SUM(G8:G9)</f>
        <v>31574.19</v>
      </c>
      <c r="H10" s="6"/>
      <c r="I10" s="6"/>
    </row>
    <row r="11" spans="1:9" x14ac:dyDescent="0.25">
      <c r="B11" s="21"/>
      <c r="C11" s="22"/>
      <c r="D11" s="22"/>
      <c r="E11" s="22"/>
      <c r="F11" s="23"/>
      <c r="G11" s="24"/>
      <c r="H11" s="6"/>
      <c r="I11" s="6"/>
    </row>
    <row r="12" spans="1:9" x14ac:dyDescent="0.25">
      <c r="A12" s="1" t="s">
        <v>16</v>
      </c>
      <c r="B12" s="25" t="s">
        <v>17</v>
      </c>
      <c r="C12" s="26" t="s">
        <v>18</v>
      </c>
      <c r="D12" s="26" t="s">
        <v>19</v>
      </c>
      <c r="E12" s="26" t="s">
        <v>9</v>
      </c>
      <c r="F12" s="27" t="s">
        <v>10</v>
      </c>
      <c r="G12" s="28" t="s">
        <v>18</v>
      </c>
      <c r="H12" s="6"/>
      <c r="I12" s="6"/>
    </row>
    <row r="13" spans="1:9" x14ac:dyDescent="0.25">
      <c r="B13" s="11" t="s">
        <v>20</v>
      </c>
      <c r="C13" s="12">
        <v>2000</v>
      </c>
      <c r="D13" s="12">
        <v>2000</v>
      </c>
      <c r="E13" s="12">
        <v>50000</v>
      </c>
      <c r="F13" s="16">
        <v>75000</v>
      </c>
      <c r="G13" s="29">
        <v>3000</v>
      </c>
      <c r="H13" s="6"/>
      <c r="I13" s="6"/>
    </row>
    <row r="14" spans="1:9" x14ac:dyDescent="0.25">
      <c r="B14" s="11" t="s">
        <v>21</v>
      </c>
      <c r="C14" s="12">
        <v>2500</v>
      </c>
      <c r="D14" s="12">
        <v>2500</v>
      </c>
      <c r="E14" s="12">
        <v>25000</v>
      </c>
      <c r="F14" s="16">
        <v>25000</v>
      </c>
      <c r="G14" s="16">
        <v>1036.25</v>
      </c>
      <c r="H14" s="6"/>
      <c r="I14" s="6"/>
    </row>
    <row r="15" spans="1:9" x14ac:dyDescent="0.25">
      <c r="B15" s="11" t="s">
        <v>22</v>
      </c>
      <c r="C15" s="12">
        <v>1500</v>
      </c>
      <c r="D15" s="12">
        <v>1500</v>
      </c>
      <c r="E15" s="12">
        <v>25000</v>
      </c>
      <c r="F15" s="16">
        <v>25000</v>
      </c>
      <c r="G15" s="29">
        <v>1192</v>
      </c>
      <c r="H15" s="6"/>
      <c r="I15" s="6"/>
    </row>
    <row r="16" spans="1:9" x14ac:dyDescent="0.25">
      <c r="B16" s="11" t="s">
        <v>23</v>
      </c>
      <c r="C16" s="12">
        <v>1000</v>
      </c>
      <c r="D16" s="12">
        <v>1000</v>
      </c>
      <c r="E16" s="12">
        <v>25000</v>
      </c>
      <c r="F16" s="16">
        <v>25000</v>
      </c>
      <c r="G16" s="16">
        <v>2136.46</v>
      </c>
      <c r="H16" s="6"/>
      <c r="I16" s="6"/>
    </row>
    <row r="17" spans="1:9" x14ac:dyDescent="0.25">
      <c r="B17" s="11" t="s">
        <v>24</v>
      </c>
      <c r="C17" s="12">
        <v>160</v>
      </c>
      <c r="D17" s="12">
        <v>160</v>
      </c>
      <c r="E17" s="12">
        <v>50000</v>
      </c>
      <c r="F17" s="16">
        <v>50000</v>
      </c>
      <c r="G17" s="29">
        <v>109.8</v>
      </c>
      <c r="H17" s="6"/>
      <c r="I17" s="6"/>
    </row>
    <row r="18" spans="1:9" x14ac:dyDescent="0.25">
      <c r="B18" s="30" t="s">
        <v>25</v>
      </c>
      <c r="C18" s="31"/>
      <c r="D18" s="31"/>
      <c r="E18" s="12"/>
      <c r="F18" s="16"/>
      <c r="G18" s="16"/>
      <c r="H18" s="6"/>
      <c r="I18" s="6"/>
    </row>
    <row r="19" spans="1:9" x14ac:dyDescent="0.25">
      <c r="B19" s="30" t="s">
        <v>26</v>
      </c>
      <c r="C19" s="31">
        <v>20000</v>
      </c>
      <c r="D19" s="31">
        <v>20000</v>
      </c>
      <c r="E19" s="12"/>
      <c r="F19" s="16"/>
      <c r="G19" s="29">
        <v>20912.099999999999</v>
      </c>
      <c r="H19" s="6"/>
      <c r="I19" s="6"/>
    </row>
    <row r="20" spans="1:9" x14ac:dyDescent="0.25">
      <c r="B20" s="30" t="s">
        <v>27</v>
      </c>
      <c r="C20" s="31">
        <v>2000</v>
      </c>
      <c r="D20" s="31">
        <v>2000</v>
      </c>
      <c r="E20" s="12"/>
      <c r="F20" s="16"/>
      <c r="G20" s="16">
        <v>2000</v>
      </c>
      <c r="H20" s="6"/>
      <c r="I20" s="6"/>
    </row>
    <row r="21" spans="1:9" x14ac:dyDescent="0.25">
      <c r="B21" s="30" t="s">
        <v>28</v>
      </c>
      <c r="C21" s="31">
        <v>2100</v>
      </c>
      <c r="D21" s="31">
        <v>2100</v>
      </c>
      <c r="E21" s="12"/>
      <c r="F21" s="16"/>
      <c r="G21" s="29">
        <v>2088</v>
      </c>
      <c r="H21" s="6"/>
      <c r="I21" s="6"/>
    </row>
    <row r="22" spans="1:9" x14ac:dyDescent="0.25">
      <c r="B22" s="32" t="s">
        <v>29</v>
      </c>
      <c r="C22" s="33">
        <v>11000</v>
      </c>
      <c r="D22" s="33">
        <v>11000</v>
      </c>
      <c r="E22" s="34"/>
      <c r="F22" s="35"/>
      <c r="G22" s="35">
        <v>0</v>
      </c>
      <c r="H22" s="6"/>
      <c r="I22" s="6"/>
    </row>
    <row r="23" spans="1:9" x14ac:dyDescent="0.25">
      <c r="B23" s="30"/>
      <c r="C23" s="31"/>
      <c r="D23" s="31"/>
      <c r="E23" s="12"/>
      <c r="F23" s="16"/>
      <c r="G23" s="29"/>
      <c r="H23" s="6"/>
      <c r="I23" s="6"/>
    </row>
    <row r="24" spans="1:9" x14ac:dyDescent="0.25">
      <c r="B24" s="19" t="s">
        <v>30</v>
      </c>
      <c r="C24" s="12">
        <f>SUBTOTAL(109,Benefits[YEAR 2023])</f>
        <v>42260</v>
      </c>
      <c r="D24" s="12">
        <f>SUBTOTAL(109,Benefits[YEAR 2023])</f>
        <v>42260</v>
      </c>
      <c r="E24" s="12">
        <f>SUBTOTAL(109,Benefits[2])</f>
        <v>175000</v>
      </c>
      <c r="F24" s="16">
        <f>SUBTOTAL(109,Benefits[3])</f>
        <v>200000</v>
      </c>
      <c r="G24" s="20">
        <f>SUM(G13:G22)</f>
        <v>32474.61</v>
      </c>
      <c r="H24" s="6"/>
      <c r="I24" s="6"/>
    </row>
    <row r="25" spans="1:9" x14ac:dyDescent="0.25">
      <c r="A25" s="1" t="s">
        <v>31</v>
      </c>
      <c r="B25" s="21"/>
      <c r="C25" s="22"/>
      <c r="D25" s="22"/>
      <c r="E25" s="22"/>
      <c r="F25" s="23"/>
      <c r="G25" s="24"/>
      <c r="H25" s="6"/>
      <c r="I25" s="6"/>
    </row>
    <row r="26" spans="1:9" x14ac:dyDescent="0.25">
      <c r="B26" s="25" t="s">
        <v>32</v>
      </c>
      <c r="C26" s="26" t="s">
        <v>18</v>
      </c>
      <c r="D26" s="26" t="s">
        <v>33</v>
      </c>
      <c r="E26" s="26" t="s">
        <v>9</v>
      </c>
      <c r="F26" s="27" t="s">
        <v>10</v>
      </c>
      <c r="G26" s="28" t="s">
        <v>18</v>
      </c>
      <c r="H26" s="6"/>
      <c r="I26" s="6"/>
    </row>
    <row r="27" spans="1:9" x14ac:dyDescent="0.25">
      <c r="B27" s="11" t="s">
        <v>34</v>
      </c>
      <c r="C27" s="36">
        <v>76206</v>
      </c>
      <c r="D27" s="12"/>
      <c r="E27" s="12">
        <v>25000</v>
      </c>
      <c r="F27" s="16">
        <v>37500</v>
      </c>
      <c r="G27" s="37">
        <v>78006.460000000006</v>
      </c>
      <c r="H27" s="6"/>
      <c r="I27" s="6"/>
    </row>
    <row r="28" spans="1:9" x14ac:dyDescent="0.25">
      <c r="B28" s="30" t="s">
        <v>35</v>
      </c>
      <c r="C28" s="38">
        <v>4332</v>
      </c>
      <c r="D28" s="31"/>
      <c r="E28" s="12"/>
      <c r="F28" s="16"/>
      <c r="G28" s="39">
        <v>0</v>
      </c>
      <c r="H28" s="6"/>
      <c r="I28" s="6"/>
    </row>
    <row r="29" spans="1:9" x14ac:dyDescent="0.25">
      <c r="B29" s="30" t="s">
        <v>36</v>
      </c>
      <c r="C29" s="36">
        <v>30750</v>
      </c>
      <c r="D29" s="31"/>
      <c r="E29" s="12"/>
      <c r="F29" s="16"/>
      <c r="G29" s="37"/>
      <c r="H29" s="6"/>
      <c r="I29" s="6"/>
    </row>
    <row r="30" spans="1:9" x14ac:dyDescent="0.25">
      <c r="B30" s="40" t="s">
        <v>37</v>
      </c>
      <c r="C30" s="41">
        <f>SUBTOTAL(109,C27:C29)</f>
        <v>111288</v>
      </c>
      <c r="D30" s="31"/>
      <c r="E30" s="12"/>
      <c r="F30" s="16"/>
      <c r="G30" s="42"/>
      <c r="H30" s="6"/>
      <c r="I30" s="6"/>
    </row>
    <row r="31" spans="1:9" x14ac:dyDescent="0.25">
      <c r="B31" s="30" t="s">
        <v>38</v>
      </c>
      <c r="C31" s="31">
        <v>63390</v>
      </c>
      <c r="D31" s="31">
        <v>46890</v>
      </c>
      <c r="E31" s="12"/>
      <c r="F31" s="16"/>
      <c r="G31" s="16"/>
      <c r="H31" s="6"/>
      <c r="I31" s="6"/>
    </row>
    <row r="32" spans="1:9" x14ac:dyDescent="0.25">
      <c r="B32" s="30" t="s">
        <v>39</v>
      </c>
      <c r="C32" s="31">
        <f>Benefits[[#Totals],[YEAR 2023]]</f>
        <v>42260</v>
      </c>
      <c r="D32" s="31">
        <f>Benefits[[#Totals],[YEAR 2023]]</f>
        <v>42260</v>
      </c>
      <c r="E32" s="12"/>
      <c r="F32" s="16"/>
      <c r="G32" s="16"/>
      <c r="H32" s="6"/>
      <c r="I32" s="6"/>
    </row>
    <row r="33" spans="2:9" ht="15.75" thickBot="1" x14ac:dyDescent="0.3">
      <c r="B33" s="43" t="s">
        <v>40</v>
      </c>
      <c r="C33" s="44">
        <f>C31+C32</f>
        <v>105650</v>
      </c>
      <c r="D33" s="44">
        <f>D31+D32</f>
        <v>89150</v>
      </c>
      <c r="E33" s="45"/>
      <c r="F33" s="46"/>
      <c r="G33" s="47"/>
      <c r="H33" s="6"/>
      <c r="I33" s="6"/>
    </row>
    <row r="34" spans="2:9" x14ac:dyDescent="0.25">
      <c r="B34" s="6" t="s">
        <v>41</v>
      </c>
      <c r="C34" s="12">
        <f>C30-C33</f>
        <v>5638</v>
      </c>
      <c r="D34" s="12">
        <f>C30-D33</f>
        <v>22138</v>
      </c>
      <c r="E34" s="12">
        <f>SUBTOTAL(109,Costs5[2])</f>
        <v>25000</v>
      </c>
      <c r="F34" s="12">
        <f>SUBTOTAL(109,Costs5[3])</f>
        <v>37500</v>
      </c>
      <c r="G34" s="48"/>
      <c r="H34" s="6"/>
      <c r="I34" s="6"/>
    </row>
    <row r="35" spans="2:9" x14ac:dyDescent="0.25">
      <c r="B35" s="6"/>
      <c r="C35" s="6"/>
      <c r="D35" s="6"/>
      <c r="E35" s="6"/>
      <c r="F35" s="6"/>
      <c r="G35" s="6"/>
      <c r="H35" s="6"/>
      <c r="I35" s="6"/>
    </row>
    <row r="36" spans="2:9" x14ac:dyDescent="0.25">
      <c r="B36" s="6" t="s">
        <v>42</v>
      </c>
      <c r="C36" s="6"/>
      <c r="D36" s="6"/>
      <c r="E36" s="6"/>
      <c r="F36" s="6"/>
      <c r="G36" s="6"/>
      <c r="H36" s="6"/>
      <c r="I36" s="6"/>
    </row>
    <row r="37" spans="2:9" x14ac:dyDescent="0.25">
      <c r="B37" s="6" t="s">
        <v>43</v>
      </c>
      <c r="C37" s="6"/>
      <c r="D37" s="6"/>
      <c r="E37" s="6"/>
      <c r="F37" s="6"/>
      <c r="G37" s="6"/>
      <c r="H37" s="6"/>
      <c r="I37" s="6"/>
    </row>
    <row r="38" spans="2:9" ht="15.75" thickBot="1" x14ac:dyDescent="0.3">
      <c r="B38" s="49" t="s">
        <v>44</v>
      </c>
      <c r="C38" s="6"/>
      <c r="D38" s="6"/>
      <c r="E38" s="6"/>
      <c r="F38" s="6"/>
      <c r="G38" s="6"/>
      <c r="H38" s="6"/>
      <c r="I38" s="6"/>
    </row>
    <row r="39" spans="2:9" x14ac:dyDescent="0.25">
      <c r="B39" s="50"/>
      <c r="C39" s="6"/>
      <c r="D39" s="6"/>
      <c r="E39" s="6"/>
      <c r="F39" s="6"/>
      <c r="G39" s="6"/>
      <c r="H39" s="6"/>
      <c r="I39" s="6"/>
    </row>
    <row r="40" spans="2:9" x14ac:dyDescent="0.25">
      <c r="B40" s="51">
        <v>78006.460000000006</v>
      </c>
      <c r="C40" s="6"/>
      <c r="D40" s="6"/>
      <c r="E40" s="6"/>
      <c r="F40" s="6"/>
      <c r="G40" s="6"/>
      <c r="H40" s="6"/>
      <c r="I40" s="6"/>
    </row>
  </sheetData>
  <mergeCells count="2">
    <mergeCell ref="B11:F11"/>
    <mergeCell ref="B25:F25"/>
  </mergeCells>
  <pageMargins left="0.4" right="0.4" top="0.4" bottom="0.6" header="0.3" footer="0.3"/>
  <pageSetup scale="79" fitToHeight="0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Levi Adams</dc:creator>
  <cp:lastModifiedBy>Levi Adams</cp:lastModifiedBy>
  <dcterms:created xsi:type="dcterms:W3CDTF">2023-01-17T03:37:04Z</dcterms:created>
  <dcterms:modified xsi:type="dcterms:W3CDTF">2023-01-17T03:37:20Z</dcterms:modified>
</cp:coreProperties>
</file>